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filterPrivacy="1" autoCompressPictures="0"/>
  <bookViews>
    <workbookView xWindow="3240" yWindow="140" windowWidth="37080" windowHeight="20520" activeTab="1"/>
  </bookViews>
  <sheets>
    <sheet name="ANPADEH 2024" sheetId="3" r:id="rId1"/>
    <sheet name="ANPADEH 2024 vacio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7" l="1"/>
  <c r="I33" i="7"/>
  <c r="C28" i="7"/>
  <c r="I32" i="7"/>
  <c r="F27" i="7"/>
  <c r="G26" i="7"/>
  <c r="E26" i="7"/>
  <c r="G25" i="7"/>
  <c r="E25" i="7"/>
  <c r="F24" i="7"/>
  <c r="G23" i="7"/>
  <c r="E23" i="7"/>
  <c r="G22" i="7"/>
  <c r="E22" i="7"/>
  <c r="F21" i="7"/>
  <c r="G20" i="7"/>
  <c r="E20" i="7"/>
  <c r="G19" i="7"/>
  <c r="E19" i="7"/>
  <c r="G18" i="7"/>
  <c r="E18" i="7"/>
  <c r="G17" i="7"/>
  <c r="E17" i="7"/>
  <c r="F16" i="7"/>
  <c r="G15" i="7"/>
  <c r="E15" i="7"/>
  <c r="G14" i="7"/>
  <c r="G16" i="7"/>
  <c r="E14" i="7"/>
  <c r="F13" i="7"/>
  <c r="G12" i="7"/>
  <c r="E12" i="7"/>
  <c r="G11" i="7"/>
  <c r="E11" i="7"/>
  <c r="F10" i="7"/>
  <c r="G9" i="7"/>
  <c r="E9" i="7"/>
  <c r="G8" i="7"/>
  <c r="E8" i="7"/>
  <c r="G7" i="7"/>
  <c r="E7" i="7"/>
  <c r="F28" i="7"/>
  <c r="H15" i="7"/>
  <c r="E27" i="7"/>
  <c r="E24" i="7"/>
  <c r="G21" i="7"/>
  <c r="E21" i="7"/>
  <c r="E16" i="7"/>
  <c r="G13" i="7"/>
  <c r="E13" i="7"/>
  <c r="E10" i="7"/>
  <c r="G24" i="7"/>
  <c r="G10" i="7"/>
  <c r="G27" i="7"/>
  <c r="H20" i="7"/>
  <c r="H17" i="7"/>
  <c r="H19" i="7"/>
  <c r="H11" i="7"/>
  <c r="H12" i="7"/>
  <c r="H9" i="7"/>
  <c r="H25" i="7"/>
  <c r="H7" i="7"/>
  <c r="H8" i="7"/>
  <c r="H22" i="7"/>
  <c r="H23" i="7"/>
  <c r="H24" i="7"/>
  <c r="H26" i="7"/>
  <c r="H27" i="7"/>
  <c r="H14" i="7"/>
  <c r="H16" i="7"/>
  <c r="H18" i="7"/>
  <c r="G28" i="7"/>
  <c r="E28" i="7"/>
  <c r="H21" i="7"/>
  <c r="H10" i="7"/>
  <c r="H13" i="7"/>
  <c r="H28" i="7"/>
  <c r="I22" i="7"/>
  <c r="J32" i="7"/>
  <c r="J33" i="7"/>
  <c r="I23" i="7"/>
  <c r="I7" i="7"/>
  <c r="I19" i="7"/>
  <c r="I26" i="7"/>
  <c r="I14" i="7"/>
  <c r="I8" i="7"/>
  <c r="I20" i="7"/>
  <c r="I11" i="7"/>
  <c r="I9" i="7"/>
  <c r="I15" i="7"/>
  <c r="I12" i="7"/>
  <c r="I25" i="7"/>
  <c r="I27" i="7"/>
  <c r="I17" i="7"/>
  <c r="I18" i="7"/>
  <c r="I16" i="7"/>
  <c r="I21" i="7"/>
  <c r="I13" i="7"/>
  <c r="I24" i="7"/>
  <c r="I10" i="7"/>
  <c r="I28" i="7"/>
  <c r="D28" i="3"/>
  <c r="I33" i="3"/>
  <c r="C28" i="3"/>
  <c r="I32" i="3"/>
  <c r="F27" i="3"/>
  <c r="G26" i="3"/>
  <c r="E26" i="3"/>
  <c r="G25" i="3"/>
  <c r="E25" i="3"/>
  <c r="F24" i="3"/>
  <c r="G23" i="3"/>
  <c r="E23" i="3"/>
  <c r="G22" i="3"/>
  <c r="E22" i="3"/>
  <c r="F21" i="3"/>
  <c r="G20" i="3"/>
  <c r="E20" i="3"/>
  <c r="G19" i="3"/>
  <c r="E19" i="3"/>
  <c r="G18" i="3"/>
  <c r="E18" i="3"/>
  <c r="G17" i="3"/>
  <c r="E17" i="3"/>
  <c r="F16" i="3"/>
  <c r="G15" i="3"/>
  <c r="E15" i="3"/>
  <c r="G14" i="3"/>
  <c r="E14" i="3"/>
  <c r="F13" i="3"/>
  <c r="G12" i="3"/>
  <c r="E12" i="3"/>
  <c r="G11" i="3"/>
  <c r="E11" i="3"/>
  <c r="F10" i="3"/>
  <c r="G9" i="3"/>
  <c r="E9" i="3"/>
  <c r="G8" i="3"/>
  <c r="E8" i="3"/>
  <c r="G7" i="3"/>
  <c r="E7" i="3"/>
  <c r="G21" i="3"/>
  <c r="E10" i="3"/>
  <c r="G16" i="3"/>
  <c r="E21" i="3"/>
  <c r="F28" i="3"/>
  <c r="H7" i="3"/>
  <c r="E27" i="3"/>
  <c r="E24" i="3"/>
  <c r="E16" i="3"/>
  <c r="E13" i="3"/>
  <c r="G10" i="3"/>
  <c r="G24" i="3"/>
  <c r="G13" i="3"/>
  <c r="G27" i="3"/>
  <c r="H14" i="3"/>
  <c r="H17" i="3"/>
  <c r="H18" i="3"/>
  <c r="H19" i="3"/>
  <c r="H20" i="3"/>
  <c r="H21" i="3"/>
  <c r="H9" i="3"/>
  <c r="H23" i="3"/>
  <c r="H11" i="3"/>
  <c r="H12" i="3"/>
  <c r="H13" i="3"/>
  <c r="H15" i="3"/>
  <c r="H22" i="3"/>
  <c r="H24" i="3"/>
  <c r="H25" i="3"/>
  <c r="H8" i="3"/>
  <c r="H26" i="3"/>
  <c r="J32" i="3"/>
  <c r="H16" i="3"/>
  <c r="E28" i="3"/>
  <c r="J33" i="3"/>
  <c r="G28" i="3"/>
  <c r="H10" i="3"/>
  <c r="H27" i="3"/>
  <c r="H28" i="3"/>
  <c r="I15" i="3"/>
  <c r="I20" i="3"/>
  <c r="I19" i="3"/>
  <c r="I18" i="3"/>
  <c r="I17" i="3"/>
  <c r="I14" i="3"/>
  <c r="I9" i="3"/>
  <c r="I23" i="3"/>
  <c r="I12" i="3"/>
  <c r="I11" i="3"/>
  <c r="I25" i="3"/>
  <c r="I22" i="3"/>
  <c r="I8" i="3"/>
  <c r="I26" i="3"/>
  <c r="I7" i="3"/>
  <c r="I24" i="3"/>
  <c r="I10" i="3"/>
  <c r="I13" i="3"/>
  <c r="I16" i="3"/>
  <c r="I27" i="3"/>
  <c r="I21" i="3"/>
  <c r="I28" i="3"/>
</calcChain>
</file>

<file path=xl/sharedStrings.xml><?xml version="1.0" encoding="utf-8"?>
<sst xmlns="http://schemas.openxmlformats.org/spreadsheetml/2006/main" count="150" uniqueCount="67">
  <si>
    <t>ÁREAS ACADÉMICAS</t>
  </si>
  <si>
    <t>SUB-ÁREAS</t>
  </si>
  <si>
    <t>HORAS*</t>
  </si>
  <si>
    <t>HT*</t>
  </si>
  <si>
    <t>HP*</t>
  </si>
  <si>
    <t>PORCENTAJE APLICADO</t>
  </si>
  <si>
    <t>%</t>
  </si>
  <si>
    <t>RANGOS</t>
  </si>
  <si>
    <t>Teórica -Humanística</t>
  </si>
  <si>
    <t>Historia</t>
  </si>
  <si>
    <t> 8-10</t>
  </si>
  <si>
    <t>Teoría</t>
  </si>
  <si>
    <t> 5-7</t>
  </si>
  <si>
    <t>Investigación</t>
  </si>
  <si>
    <t> 1-2</t>
  </si>
  <si>
    <t>suma sub-área</t>
  </si>
  <si>
    <t>15-19</t>
  </si>
  <si>
    <t>Urbano-ambiental</t>
  </si>
  <si>
    <t>Urbanismo</t>
  </si>
  <si>
    <t>Responsabilidad social</t>
  </si>
  <si>
    <t>1-2.5 </t>
  </si>
  <si>
    <t>Diseño Arquitectónico</t>
  </si>
  <si>
    <t>Expresión arquitectónica</t>
  </si>
  <si>
    <t> 4-6</t>
  </si>
  <si>
    <t>Taller de proyectos</t>
  </si>
  <si>
    <t> 23-27</t>
  </si>
  <si>
    <t>27-33</t>
  </si>
  <si>
    <t>Tecnología</t>
  </si>
  <si>
    <t>Geometría</t>
  </si>
  <si>
    <t> 3-5</t>
  </si>
  <si>
    <t>Estructuras</t>
  </si>
  <si>
    <t> 9-11</t>
  </si>
  <si>
    <t>Instalaciones</t>
  </si>
  <si>
    <t> 4-5</t>
  </si>
  <si>
    <t>22-28</t>
  </si>
  <si>
    <t>Gestión</t>
  </si>
  <si>
    <t>Administración</t>
  </si>
  <si>
    <t>Regulatorio y normativo</t>
  </si>
  <si>
    <t>2-4 </t>
  </si>
  <si>
    <t xml:space="preserve">Complementarias </t>
  </si>
  <si>
    <t>Optativas/Selectivas</t>
  </si>
  <si>
    <t xml:space="preserve"> 10-14</t>
  </si>
  <si>
    <t>Institucionales</t>
  </si>
  <si>
    <t> 2-4</t>
  </si>
  <si>
    <t>Total</t>
  </si>
  <si>
    <t xml:space="preserve">      </t>
  </si>
  <si>
    <t>6-10</t>
  </si>
  <si>
    <t>5-9</t>
  </si>
  <si>
    <t>12-18</t>
  </si>
  <si>
    <t>Construcción</t>
  </si>
  <si>
    <t>CRÉDITOS PROGRAMA ACADÉMICO</t>
  </si>
  <si>
    <t>CRÉDITOS  ANPADEH</t>
  </si>
  <si>
    <t xml:space="preserve">TOTAL HORAS PROGRAMA </t>
  </si>
  <si>
    <t>Instrucciones:</t>
  </si>
  <si>
    <t xml:space="preserve">Llenar solamente las casillas marcadas en verde, según la naturaleza de las asignaturas del programa (hrs teóricas/hrs prácticas), considerando las horas semanales asignadas a cada sub-área académica </t>
  </si>
  <si>
    <r>
      <t>(1)</t>
    </r>
    <r>
      <rPr>
        <b/>
        <sz val="7"/>
        <color theme="1"/>
        <rFont val="Times New Roman"/>
        <family val="1"/>
      </rPr>
      <t>    </t>
    </r>
  </si>
  <si>
    <t xml:space="preserve"> La base del semestre es de 16 semanas</t>
  </si>
  <si>
    <r>
      <t>(2)</t>
    </r>
    <r>
      <rPr>
        <b/>
        <sz val="7"/>
        <color theme="1"/>
        <rFont val="Times New Roman"/>
        <family val="1"/>
      </rPr>
      <t xml:space="preserve">     </t>
    </r>
  </si>
  <si>
    <t>Criterios (hora/semana/semestre): 1 hora teórica = 2 créditos; 1 hora práctica = 1 crédito.</t>
  </si>
  <si>
    <r>
      <t>(3)</t>
    </r>
    <r>
      <rPr>
        <b/>
        <sz val="7"/>
        <color theme="1"/>
        <rFont val="Times New Roman"/>
        <family val="1"/>
      </rPr>
      <t>     </t>
    </r>
  </si>
  <si>
    <t xml:space="preserve"> Para la aplicación de este cuadro, se podrá buscar las equivalencias según cada institución.</t>
  </si>
  <si>
    <r>
      <t>(4)</t>
    </r>
    <r>
      <rPr>
        <b/>
        <sz val="7"/>
        <color theme="1"/>
        <rFont val="Times New Roman"/>
        <family val="1"/>
      </rPr>
      <t xml:space="preserve">      </t>
    </r>
  </si>
  <si>
    <t>* Las horas teóricas, prácticas y totales de las sub-áreas deberán ser llenadas por la Institución conforme a su programa específico, en las celdas correspondientes, se calcularán las sumatorias y porcentajes automáticamente con base a semestres de 16 semanas</t>
  </si>
  <si>
    <t xml:space="preserve">  - Créditos por actividades teóricas: máximo 60%, mínimo 40%</t>
  </si>
  <si>
    <t xml:space="preserve">  - Créditos por actividades prácticas: mínimo 40%, máximo 60%</t>
  </si>
  <si>
    <t>Curriculum Indicativo para Arquitectura ANPADEH 2023-2024</t>
  </si>
  <si>
    <t>Curriculum Indicativo para Arquitectura ANPADEH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</si>
</sst>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6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indent="6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9" fontId="0" fillId="0" borderId="0" xfId="1" applyFont="1"/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9" fontId="5" fillId="4" borderId="1" xfId="1" applyFont="1" applyFill="1" applyBorder="1" applyAlignment="1" applyProtection="1">
      <alignment horizontal="center" vertical="center"/>
      <protection locked="0"/>
    </xf>
    <xf numFmtId="9" fontId="6" fillId="4" borderId="1" xfId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7" fillId="2" borderId="1" xfId="0" applyNumberFormat="1" applyFont="1" applyFill="1" applyBorder="1" applyAlignment="1">
      <alignment horizontal="center" vertical="center"/>
    </xf>
    <xf numFmtId="9" fontId="13" fillId="4" borderId="1" xfId="1" applyFont="1" applyFill="1" applyBorder="1" applyAlignment="1" applyProtection="1">
      <alignment horizontal="center" vertical="center"/>
      <protection locked="0"/>
    </xf>
    <xf numFmtId="9" fontId="7" fillId="4" borderId="1" xfId="1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Border="1"/>
    <xf numFmtId="0" fontId="0" fillId="0" borderId="2" xfId="0" applyBorder="1"/>
    <xf numFmtId="0" fontId="3" fillId="3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/>
    </xf>
    <xf numFmtId="9" fontId="7" fillId="4" borderId="1" xfId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0</xdr:col>
      <xdr:colOff>752476</xdr:colOff>
      <xdr:row>2</xdr:row>
      <xdr:rowOff>409575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7239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66675</xdr:colOff>
      <xdr:row>1</xdr:row>
      <xdr:rowOff>209551</xdr:rowOff>
    </xdr:from>
    <xdr:to>
      <xdr:col>9</xdr:col>
      <xdr:colOff>595630</xdr:colOff>
      <xdr:row>2</xdr:row>
      <xdr:rowOff>9525</xdr:rowOff>
    </xdr:to>
    <xdr:sp macro="" textlink="">
      <xdr:nvSpPr>
        <xdr:cNvPr id="15" name="Cuadro de texto 4"/>
        <xdr:cNvSpPr txBox="1">
          <a:spLocks noChangeArrowheads="1"/>
        </xdr:cNvSpPr>
      </xdr:nvSpPr>
      <xdr:spPr bwMode="auto">
        <a:xfrm>
          <a:off x="1504950" y="400051"/>
          <a:ext cx="6358255" cy="581024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" sz="1600" b="1" kern="1200">
              <a:solidFill>
                <a:srgbClr val="000000"/>
              </a:solidFill>
              <a:effectLst/>
              <a:latin typeface="Corbel" panose="020B0503020204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Acreditadora Nacional de Programas de Arquitectura </a:t>
          </a:r>
          <a:endParaRPr lang="es-MX" sz="1000">
            <a:effectLst/>
            <a:latin typeface="Times" panose="020206030504050203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600" b="1" kern="1200">
              <a:solidFill>
                <a:srgbClr val="000000"/>
              </a:solidFill>
              <a:effectLst/>
              <a:latin typeface="Corbel" panose="020B0503020204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y Disciplinas del Espacio Habitable A.C.</a:t>
          </a:r>
          <a:endParaRPr lang="es-MX" sz="1000">
            <a:effectLst/>
            <a:latin typeface="Times" panose="020206030504050203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0</xdr:col>
      <xdr:colOff>752476</xdr:colOff>
      <xdr:row>2</xdr:row>
      <xdr:rowOff>409575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0"/>
          <a:ext cx="7239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66675</xdr:colOff>
      <xdr:row>1</xdr:row>
      <xdr:rowOff>209551</xdr:rowOff>
    </xdr:from>
    <xdr:to>
      <xdr:col>9</xdr:col>
      <xdr:colOff>595630</xdr:colOff>
      <xdr:row>2</xdr:row>
      <xdr:rowOff>9525</xdr:rowOff>
    </xdr:to>
    <xdr:sp macro="" textlink="">
      <xdr:nvSpPr>
        <xdr:cNvPr id="3" name="Cuadro de texto 4"/>
        <xdr:cNvSpPr txBox="1">
          <a:spLocks noChangeArrowheads="1"/>
        </xdr:cNvSpPr>
      </xdr:nvSpPr>
      <xdr:spPr bwMode="auto">
        <a:xfrm>
          <a:off x="1504950" y="400051"/>
          <a:ext cx="6634480" cy="581024"/>
        </a:xfrm>
        <a:prstGeom prst="rect">
          <a:avLst/>
        </a:prstGeom>
        <a:solidFill>
          <a:srgbClr val="D9D9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s-ES" sz="1600" b="1" kern="1200">
              <a:solidFill>
                <a:srgbClr val="000000"/>
              </a:solidFill>
              <a:effectLst/>
              <a:latin typeface="Corbel" panose="020B0503020204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Acreditadora Nacional de Programas de Arquitectura </a:t>
          </a:r>
          <a:endParaRPr lang="es-MX" sz="1000">
            <a:effectLst/>
            <a:latin typeface="Times" panose="020206030504050203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600" b="1" kern="1200">
              <a:solidFill>
                <a:srgbClr val="000000"/>
              </a:solidFill>
              <a:effectLst/>
              <a:latin typeface="Corbel" panose="020B0503020204020204" pitchFamily="34" charset="0"/>
              <a:ea typeface="MS Mincho" panose="02020609040205080304" pitchFamily="49" charset="-128"/>
              <a:cs typeface="Arial" panose="020B0604020202020204" pitchFamily="34" charset="0"/>
            </a:rPr>
            <a:t>y Disciplinas del Espacio Habitable A.C.</a:t>
          </a:r>
          <a:endParaRPr lang="es-MX" sz="1000">
            <a:effectLst/>
            <a:latin typeface="Times" panose="020206030504050203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B3" sqref="B3:J3"/>
    </sheetView>
  </sheetViews>
  <sheetFormatPr baseColWidth="10" defaultRowHeight="14" x14ac:dyDescent="0"/>
  <cols>
    <col min="1" max="1" width="21.5" customWidth="1"/>
    <col min="2" max="2" width="23.1640625" customWidth="1"/>
    <col min="3" max="3" width="8.33203125" customWidth="1"/>
    <col min="4" max="4" width="8.83203125" customWidth="1"/>
    <col min="5" max="5" width="10.33203125" customWidth="1"/>
    <col min="6" max="6" width="9.33203125" customWidth="1"/>
    <col min="7" max="7" width="11" customWidth="1"/>
    <col min="8" max="8" width="11.6640625" customWidth="1"/>
    <col min="9" max="10" width="9" customWidth="1"/>
  </cols>
  <sheetData>
    <row r="2" spans="1:11" ht="61.5" customHeight="1"/>
    <row r="3" spans="1:11" ht="61.5" customHeight="1">
      <c r="B3" s="41" t="s">
        <v>65</v>
      </c>
      <c r="C3" s="41"/>
      <c r="D3" s="41"/>
      <c r="E3" s="41"/>
      <c r="F3" s="41"/>
      <c r="G3" s="41"/>
      <c r="H3" s="41"/>
      <c r="I3" s="41"/>
      <c r="J3" s="41"/>
    </row>
    <row r="4" spans="1:11" ht="39" customHeight="1">
      <c r="A4" s="34" t="s">
        <v>53</v>
      </c>
      <c r="B4" s="36" t="s">
        <v>54</v>
      </c>
      <c r="C4" s="36"/>
      <c r="D4" s="36"/>
      <c r="E4" s="36"/>
      <c r="F4" s="37"/>
      <c r="G4" s="37"/>
      <c r="H4" s="37"/>
      <c r="I4" s="37"/>
      <c r="J4" s="37"/>
    </row>
    <row r="5" spans="1:11">
      <c r="A5" s="38" t="s">
        <v>0</v>
      </c>
      <c r="B5" s="38" t="s">
        <v>1</v>
      </c>
      <c r="C5" s="38" t="s">
        <v>2</v>
      </c>
      <c r="D5" s="38"/>
      <c r="E5" s="38"/>
      <c r="F5" s="24"/>
      <c r="G5" s="23"/>
      <c r="H5" s="23"/>
      <c r="I5" s="23"/>
      <c r="J5" s="23"/>
      <c r="K5" s="22"/>
    </row>
    <row r="6" spans="1:11" ht="42">
      <c r="A6" s="38"/>
      <c r="B6" s="38"/>
      <c r="C6" s="2" t="s">
        <v>3</v>
      </c>
      <c r="D6" s="2" t="s">
        <v>4</v>
      </c>
      <c r="E6" s="2" t="s">
        <v>52</v>
      </c>
      <c r="F6" s="2" t="s">
        <v>51</v>
      </c>
      <c r="G6" s="2" t="s">
        <v>50</v>
      </c>
      <c r="H6" s="2" t="s">
        <v>5</v>
      </c>
      <c r="I6" s="2" t="s">
        <v>6</v>
      </c>
      <c r="J6" s="2" t="s">
        <v>7</v>
      </c>
    </row>
    <row r="7" spans="1:11" ht="15">
      <c r="A7" s="39" t="s">
        <v>8</v>
      </c>
      <c r="B7" s="3" t="s">
        <v>9</v>
      </c>
      <c r="C7" s="31">
        <v>18</v>
      </c>
      <c r="D7" s="32"/>
      <c r="E7" s="27">
        <f>C7+D7</f>
        <v>18</v>
      </c>
      <c r="F7" s="13">
        <v>36</v>
      </c>
      <c r="G7" s="13">
        <f>(C7*2)+D7</f>
        <v>36</v>
      </c>
      <c r="H7" s="28">
        <f>F7/$F$28</f>
        <v>0.09</v>
      </c>
      <c r="I7" s="15">
        <f>G7/$G$28</f>
        <v>0.09</v>
      </c>
      <c r="J7" s="13" t="s">
        <v>10</v>
      </c>
    </row>
    <row r="8" spans="1:11" ht="15">
      <c r="A8" s="39"/>
      <c r="B8" s="3" t="s">
        <v>11</v>
      </c>
      <c r="C8" s="33">
        <v>12</v>
      </c>
      <c r="D8" s="32"/>
      <c r="E8" s="27">
        <f t="shared" ref="E8:E12" si="0">C8+D8</f>
        <v>12</v>
      </c>
      <c r="F8" s="13">
        <v>24</v>
      </c>
      <c r="G8" s="13">
        <f>(C8*2)+D8</f>
        <v>24</v>
      </c>
      <c r="H8" s="28">
        <f t="shared" ref="H8:H26" si="1">F8/$F$28</f>
        <v>0.06</v>
      </c>
      <c r="I8" s="15">
        <f t="shared" ref="I8:I26" si="2">G8/$G$28</f>
        <v>0.06</v>
      </c>
      <c r="J8" s="13" t="s">
        <v>12</v>
      </c>
    </row>
    <row r="9" spans="1:11" ht="15">
      <c r="A9" s="39"/>
      <c r="B9" s="3" t="s">
        <v>13</v>
      </c>
      <c r="C9" s="33">
        <v>3</v>
      </c>
      <c r="D9" s="32"/>
      <c r="E9" s="27">
        <f t="shared" si="0"/>
        <v>3</v>
      </c>
      <c r="F9" s="13">
        <v>6</v>
      </c>
      <c r="G9" s="13">
        <f>(C9*2)+D9</f>
        <v>6</v>
      </c>
      <c r="H9" s="28">
        <f t="shared" si="1"/>
        <v>1.4999999999999999E-2</v>
      </c>
      <c r="I9" s="19">
        <f t="shared" si="2"/>
        <v>1.4999999999999999E-2</v>
      </c>
      <c r="J9" s="25" t="s">
        <v>14</v>
      </c>
    </row>
    <row r="10" spans="1:11">
      <c r="A10" s="39"/>
      <c r="B10" s="4" t="s">
        <v>15</v>
      </c>
      <c r="C10" s="10"/>
      <c r="D10" s="10"/>
      <c r="E10" s="26">
        <f>SUM(E7:E9)</f>
        <v>33</v>
      </c>
      <c r="F10" s="26">
        <f>SUM(F7:F9)</f>
        <v>66</v>
      </c>
      <c r="G10" s="26">
        <f>SUM(G7:G9)</f>
        <v>66</v>
      </c>
      <c r="H10" s="29">
        <f>SUM(H7:H9)</f>
        <v>0.16499999999999998</v>
      </c>
      <c r="I10" s="20">
        <f>I7+I8+I9</f>
        <v>0.16499999999999998</v>
      </c>
      <c r="J10" s="26" t="s">
        <v>16</v>
      </c>
    </row>
    <row r="11" spans="1:11" ht="15">
      <c r="A11" s="39" t="s">
        <v>17</v>
      </c>
      <c r="B11" s="3" t="s">
        <v>18</v>
      </c>
      <c r="C11" s="31">
        <v>12</v>
      </c>
      <c r="D11" s="32"/>
      <c r="E11" s="27">
        <f t="shared" si="0"/>
        <v>12</v>
      </c>
      <c r="F11" s="13">
        <v>24</v>
      </c>
      <c r="G11" s="13">
        <f>(C11*2)+D11</f>
        <v>24</v>
      </c>
      <c r="H11" s="28">
        <f t="shared" si="1"/>
        <v>0.06</v>
      </c>
      <c r="I11" s="15">
        <f t="shared" si="2"/>
        <v>0.06</v>
      </c>
      <c r="J11" s="13" t="s">
        <v>12</v>
      </c>
    </row>
    <row r="12" spans="1:11" ht="15">
      <c r="A12" s="39"/>
      <c r="B12" s="3" t="s">
        <v>19</v>
      </c>
      <c r="C12" s="33">
        <v>3</v>
      </c>
      <c r="D12" s="32"/>
      <c r="E12" s="27">
        <f t="shared" si="0"/>
        <v>3</v>
      </c>
      <c r="F12" s="13">
        <v>6</v>
      </c>
      <c r="G12" s="13">
        <f>(C12*2)+D12</f>
        <v>6</v>
      </c>
      <c r="H12" s="28">
        <f t="shared" si="1"/>
        <v>1.4999999999999999E-2</v>
      </c>
      <c r="I12" s="15">
        <f t="shared" si="2"/>
        <v>1.4999999999999999E-2</v>
      </c>
      <c r="J12" s="13" t="s">
        <v>20</v>
      </c>
    </row>
    <row r="13" spans="1:11">
      <c r="A13" s="39"/>
      <c r="B13" s="4" t="s">
        <v>15</v>
      </c>
      <c r="C13" s="10"/>
      <c r="D13" s="10"/>
      <c r="E13" s="26">
        <f>SUM(E11:E12)</f>
        <v>15</v>
      </c>
      <c r="F13" s="26">
        <f>SUM(F11:F12)</f>
        <v>30</v>
      </c>
      <c r="G13" s="26">
        <f>SUM(G11:G12)</f>
        <v>30</v>
      </c>
      <c r="H13" s="29">
        <f>SUM(H11:H12)</f>
        <v>7.4999999999999997E-2</v>
      </c>
      <c r="I13" s="20">
        <f>SUM(I11:I12)</f>
        <v>7.4999999999999997E-2</v>
      </c>
      <c r="J13" s="30" t="s">
        <v>46</v>
      </c>
    </row>
    <row r="14" spans="1:11" ht="15">
      <c r="A14" s="40" t="s">
        <v>21</v>
      </c>
      <c r="B14" s="3" t="s">
        <v>22</v>
      </c>
      <c r="C14" s="31"/>
      <c r="D14" s="32">
        <v>20</v>
      </c>
      <c r="E14" s="27">
        <f t="shared" ref="E14:E26" si="3">C14+D14</f>
        <v>20</v>
      </c>
      <c r="F14" s="13">
        <v>20</v>
      </c>
      <c r="G14" s="13">
        <f>(C14*2)+D14</f>
        <v>20</v>
      </c>
      <c r="H14" s="28">
        <f t="shared" si="1"/>
        <v>0.05</v>
      </c>
      <c r="I14" s="15">
        <f t="shared" si="2"/>
        <v>0.05</v>
      </c>
      <c r="J14" s="13" t="s">
        <v>23</v>
      </c>
    </row>
    <row r="15" spans="1:11" ht="15">
      <c r="A15" s="40"/>
      <c r="B15" s="3" t="s">
        <v>24</v>
      </c>
      <c r="C15" s="33"/>
      <c r="D15" s="32">
        <v>100</v>
      </c>
      <c r="E15" s="27">
        <f t="shared" si="3"/>
        <v>100</v>
      </c>
      <c r="F15" s="13">
        <v>100</v>
      </c>
      <c r="G15" s="13">
        <f>(C15*2)+D15</f>
        <v>100</v>
      </c>
      <c r="H15" s="28">
        <f t="shared" si="1"/>
        <v>0.25</v>
      </c>
      <c r="I15" s="15">
        <f t="shared" si="2"/>
        <v>0.25</v>
      </c>
      <c r="J15" s="13" t="s">
        <v>25</v>
      </c>
    </row>
    <row r="16" spans="1:11">
      <c r="A16" s="40"/>
      <c r="B16" s="4" t="s">
        <v>15</v>
      </c>
      <c r="C16" s="10"/>
      <c r="D16" s="10"/>
      <c r="E16" s="26">
        <f>SUM(E14:E15)</f>
        <v>120</v>
      </c>
      <c r="F16" s="26">
        <f>SUM(F14:F15)</f>
        <v>120</v>
      </c>
      <c r="G16" s="26">
        <f>SUM(G14:G15)</f>
        <v>120</v>
      </c>
      <c r="H16" s="29">
        <f>SUM(H14:H15)</f>
        <v>0.3</v>
      </c>
      <c r="I16" s="20">
        <f>SUM(I14:I15)</f>
        <v>0.3</v>
      </c>
      <c r="J16" s="26" t="s">
        <v>26</v>
      </c>
    </row>
    <row r="17" spans="1:10" ht="15">
      <c r="A17" s="39" t="s">
        <v>27</v>
      </c>
      <c r="B17" s="3" t="s">
        <v>28</v>
      </c>
      <c r="C17" s="31"/>
      <c r="D17" s="32">
        <v>16</v>
      </c>
      <c r="E17" s="27">
        <f t="shared" si="3"/>
        <v>16</v>
      </c>
      <c r="F17" s="13">
        <v>16</v>
      </c>
      <c r="G17" s="13">
        <f t="shared" ref="G17:G20" si="4">(C17*2)+D17</f>
        <v>16</v>
      </c>
      <c r="H17" s="28">
        <f t="shared" si="1"/>
        <v>0.04</v>
      </c>
      <c r="I17" s="15">
        <f t="shared" si="2"/>
        <v>0.04</v>
      </c>
      <c r="J17" s="13" t="s">
        <v>29</v>
      </c>
    </row>
    <row r="18" spans="1:10" ht="15">
      <c r="A18" s="39"/>
      <c r="B18" s="3" t="s">
        <v>30</v>
      </c>
      <c r="C18" s="33">
        <v>20</v>
      </c>
      <c r="D18" s="32"/>
      <c r="E18" s="27">
        <f t="shared" si="3"/>
        <v>20</v>
      </c>
      <c r="F18" s="13">
        <v>40</v>
      </c>
      <c r="G18" s="13">
        <f t="shared" si="4"/>
        <v>40</v>
      </c>
      <c r="H18" s="28">
        <f t="shared" si="1"/>
        <v>0.1</v>
      </c>
      <c r="I18" s="15">
        <f t="shared" si="2"/>
        <v>0.1</v>
      </c>
      <c r="J18" s="13" t="s">
        <v>31</v>
      </c>
    </row>
    <row r="19" spans="1:10" ht="15">
      <c r="A19" s="39"/>
      <c r="B19" s="3" t="s">
        <v>32</v>
      </c>
      <c r="C19" s="31"/>
      <c r="D19" s="32">
        <v>18</v>
      </c>
      <c r="E19" s="27">
        <f t="shared" si="3"/>
        <v>18</v>
      </c>
      <c r="F19" s="13">
        <v>18</v>
      </c>
      <c r="G19" s="13">
        <f t="shared" si="4"/>
        <v>18</v>
      </c>
      <c r="H19" s="28">
        <f t="shared" si="1"/>
        <v>4.4999999999999998E-2</v>
      </c>
      <c r="I19" s="15">
        <f t="shared" si="2"/>
        <v>4.4999999999999998E-2</v>
      </c>
      <c r="J19" s="13" t="s">
        <v>33</v>
      </c>
    </row>
    <row r="20" spans="1:10" ht="15">
      <c r="A20" s="39"/>
      <c r="B20" s="3" t="s">
        <v>49</v>
      </c>
      <c r="C20" s="33"/>
      <c r="D20" s="32">
        <v>24</v>
      </c>
      <c r="E20" s="27">
        <f t="shared" si="3"/>
        <v>24</v>
      </c>
      <c r="F20" s="13">
        <v>24</v>
      </c>
      <c r="G20" s="13">
        <f t="shared" si="4"/>
        <v>24</v>
      </c>
      <c r="H20" s="28">
        <f t="shared" si="1"/>
        <v>0.06</v>
      </c>
      <c r="I20" s="15">
        <f t="shared" si="2"/>
        <v>0.06</v>
      </c>
      <c r="J20" s="13" t="s">
        <v>12</v>
      </c>
    </row>
    <row r="21" spans="1:10">
      <c r="A21" s="39"/>
      <c r="B21" s="4" t="s">
        <v>15</v>
      </c>
      <c r="C21" s="10"/>
      <c r="D21" s="10"/>
      <c r="E21" s="26">
        <f>SUM(E17:E20)</f>
        <v>78</v>
      </c>
      <c r="F21" s="26">
        <f>SUM(F17:F20)</f>
        <v>98</v>
      </c>
      <c r="G21" s="26">
        <f>SUM(G17:G20)</f>
        <v>98</v>
      </c>
      <c r="H21" s="29">
        <f>SUM(H17:H20)</f>
        <v>0.245</v>
      </c>
      <c r="I21" s="20">
        <f>SUM(I17:I20)</f>
        <v>0.245</v>
      </c>
      <c r="J21" s="26" t="s">
        <v>34</v>
      </c>
    </row>
    <row r="22" spans="1:10" ht="15">
      <c r="A22" s="39" t="s">
        <v>35</v>
      </c>
      <c r="B22" s="3" t="s">
        <v>36</v>
      </c>
      <c r="C22" s="31">
        <v>4</v>
      </c>
      <c r="D22" s="32">
        <v>8</v>
      </c>
      <c r="E22" s="27">
        <f t="shared" si="3"/>
        <v>12</v>
      </c>
      <c r="F22" s="13">
        <v>16</v>
      </c>
      <c r="G22" s="13">
        <f t="shared" ref="G22:G23" si="5">(C22*2)+D22</f>
        <v>16</v>
      </c>
      <c r="H22" s="28">
        <f t="shared" si="1"/>
        <v>0.04</v>
      </c>
      <c r="I22" s="15">
        <f t="shared" si="2"/>
        <v>0.04</v>
      </c>
      <c r="J22" s="13" t="s">
        <v>29</v>
      </c>
    </row>
    <row r="23" spans="1:10" ht="15">
      <c r="A23" s="39"/>
      <c r="B23" s="3" t="s">
        <v>37</v>
      </c>
      <c r="C23" s="33">
        <v>5</v>
      </c>
      <c r="D23" s="32"/>
      <c r="E23" s="27">
        <f t="shared" si="3"/>
        <v>5</v>
      </c>
      <c r="F23" s="13">
        <v>10</v>
      </c>
      <c r="G23" s="13">
        <f t="shared" si="5"/>
        <v>10</v>
      </c>
      <c r="H23" s="28">
        <f t="shared" si="1"/>
        <v>2.5000000000000001E-2</v>
      </c>
      <c r="I23" s="15">
        <f t="shared" si="2"/>
        <v>2.5000000000000001E-2</v>
      </c>
      <c r="J23" s="13" t="s">
        <v>38</v>
      </c>
    </row>
    <row r="24" spans="1:10">
      <c r="A24" s="39"/>
      <c r="B24" s="4" t="s">
        <v>15</v>
      </c>
      <c r="C24" s="10"/>
      <c r="D24" s="10"/>
      <c r="E24" s="26">
        <f>SUM(E22:E23)</f>
        <v>17</v>
      </c>
      <c r="F24" s="26">
        <f>SUM(F22:F23)</f>
        <v>26</v>
      </c>
      <c r="G24" s="26">
        <f>SUM(G22:G23)</f>
        <v>26</v>
      </c>
      <c r="H24" s="29">
        <f>SUM(H22:H23)</f>
        <v>6.5000000000000002E-2</v>
      </c>
      <c r="I24" s="20">
        <f>SUM(I22:I23)</f>
        <v>6.5000000000000002E-2</v>
      </c>
      <c r="J24" s="30" t="s">
        <v>47</v>
      </c>
    </row>
    <row r="25" spans="1:10" ht="15">
      <c r="A25" s="39" t="s">
        <v>39</v>
      </c>
      <c r="B25" s="3" t="s">
        <v>40</v>
      </c>
      <c r="C25" s="31">
        <v>24</v>
      </c>
      <c r="D25" s="32"/>
      <c r="E25" s="27">
        <f t="shared" si="3"/>
        <v>24</v>
      </c>
      <c r="F25" s="13">
        <v>48</v>
      </c>
      <c r="G25" s="13">
        <f t="shared" ref="G25:G26" si="6">(C25*2)+D25</f>
        <v>48</v>
      </c>
      <c r="H25" s="28">
        <f t="shared" si="1"/>
        <v>0.12</v>
      </c>
      <c r="I25" s="15">
        <f t="shared" si="2"/>
        <v>0.12</v>
      </c>
      <c r="J25" s="13" t="s">
        <v>41</v>
      </c>
    </row>
    <row r="26" spans="1:10" ht="15">
      <c r="A26" s="39"/>
      <c r="B26" s="3" t="s">
        <v>42</v>
      </c>
      <c r="C26" s="33">
        <v>6</v>
      </c>
      <c r="D26" s="32"/>
      <c r="E26" s="27">
        <f t="shared" si="3"/>
        <v>6</v>
      </c>
      <c r="F26" s="13">
        <v>12</v>
      </c>
      <c r="G26" s="13">
        <f t="shared" si="6"/>
        <v>12</v>
      </c>
      <c r="H26" s="28">
        <f t="shared" si="1"/>
        <v>0.03</v>
      </c>
      <c r="I26" s="15">
        <f t="shared" si="2"/>
        <v>0.03</v>
      </c>
      <c r="J26" s="13" t="s">
        <v>43</v>
      </c>
    </row>
    <row r="27" spans="1:10">
      <c r="A27" s="39"/>
      <c r="B27" s="4" t="s">
        <v>15</v>
      </c>
      <c r="C27" s="10"/>
      <c r="D27" s="10"/>
      <c r="E27" s="26">
        <f>SUM(E25:E26)</f>
        <v>30</v>
      </c>
      <c r="F27" s="26">
        <f>SUM(F25:F26)</f>
        <v>60</v>
      </c>
      <c r="G27" s="26">
        <f>SUM(G25:G26)</f>
        <v>60</v>
      </c>
      <c r="H27" s="29">
        <f>SUM(H25:H26)</f>
        <v>0.15</v>
      </c>
      <c r="I27" s="20">
        <f>SUM(I25:I26)</f>
        <v>0.15</v>
      </c>
      <c r="J27" s="30" t="s">
        <v>48</v>
      </c>
    </row>
    <row r="28" spans="1:10" ht="18">
      <c r="A28" s="1"/>
      <c r="B28" s="5" t="s">
        <v>44</v>
      </c>
      <c r="C28" s="9">
        <f>SUM(C7:C27)</f>
        <v>107</v>
      </c>
      <c r="D28" s="18">
        <f>SUM(D7:D27)</f>
        <v>186</v>
      </c>
      <c r="E28" s="12">
        <f>SUM(E10+E13+E16+E21+E24+E27)*16</f>
        <v>4688</v>
      </c>
      <c r="F28" s="27">
        <f>SUM(F27,F24,F21,F16,F13,F10)</f>
        <v>400</v>
      </c>
      <c r="G28" s="27">
        <f>SUM(G27,G24,G21,G16,G13,G10)</f>
        <v>400</v>
      </c>
      <c r="H28" s="14">
        <f>H10+H13+H16+H21+H24+H27</f>
        <v>1</v>
      </c>
      <c r="I28" s="16">
        <f>SUM(I10+I13+I16+I21+I24+I27)</f>
        <v>1</v>
      </c>
      <c r="J28" s="14">
        <v>1</v>
      </c>
    </row>
    <row r="29" spans="1:10">
      <c r="E29" s="17"/>
    </row>
    <row r="30" spans="1:10">
      <c r="A30" s="6" t="s">
        <v>55</v>
      </c>
      <c r="B30" t="s">
        <v>56</v>
      </c>
    </row>
    <row r="31" spans="1:10">
      <c r="A31" s="6" t="s">
        <v>57</v>
      </c>
      <c r="B31" t="s">
        <v>58</v>
      </c>
    </row>
    <row r="32" spans="1:10">
      <c r="A32" s="7" t="s">
        <v>45</v>
      </c>
      <c r="B32" s="7" t="s">
        <v>63</v>
      </c>
      <c r="I32">
        <f>C28*2</f>
        <v>214</v>
      </c>
      <c r="J32" s="11">
        <f>I32/F28</f>
        <v>0.53500000000000003</v>
      </c>
    </row>
    <row r="33" spans="1:10">
      <c r="A33" s="7" t="s">
        <v>45</v>
      </c>
      <c r="B33" s="7" t="s">
        <v>64</v>
      </c>
      <c r="I33" s="17">
        <f>D28</f>
        <v>186</v>
      </c>
      <c r="J33" s="11">
        <f>I33/F28</f>
        <v>0.46500000000000002</v>
      </c>
    </row>
    <row r="34" spans="1:10">
      <c r="A34" s="8" t="s">
        <v>59</v>
      </c>
      <c r="B34" t="s">
        <v>60</v>
      </c>
      <c r="J34" s="21"/>
    </row>
    <row r="35" spans="1:10" ht="28.5" customHeight="1">
      <c r="A35" s="8" t="s">
        <v>61</v>
      </c>
      <c r="B35" s="35" t="s">
        <v>62</v>
      </c>
      <c r="C35" s="35"/>
      <c r="D35" s="35"/>
      <c r="E35" s="35"/>
      <c r="F35" s="35"/>
      <c r="G35" s="35"/>
      <c r="H35" s="35"/>
      <c r="I35" s="35"/>
      <c r="J35" s="35"/>
    </row>
  </sheetData>
  <mergeCells count="12">
    <mergeCell ref="B3:J3"/>
    <mergeCell ref="B35:J35"/>
    <mergeCell ref="B4:J4"/>
    <mergeCell ref="A5:A6"/>
    <mergeCell ref="B5:B6"/>
    <mergeCell ref="C5:E5"/>
    <mergeCell ref="A7:A10"/>
    <mergeCell ref="A11:A13"/>
    <mergeCell ref="A14:A16"/>
    <mergeCell ref="A17:A21"/>
    <mergeCell ref="A22:A24"/>
    <mergeCell ref="A25:A27"/>
  </mergeCells>
  <conditionalFormatting sqref="G28">
    <cfRule type="cellIs" dxfId="49" priority="27" operator="lessThan">
      <formula>400</formula>
    </cfRule>
  </conditionalFormatting>
  <conditionalFormatting sqref="I7">
    <cfRule type="cellIs" dxfId="48" priority="26" operator="lessThan">
      <formula>0.09</formula>
    </cfRule>
  </conditionalFormatting>
  <conditionalFormatting sqref="I8">
    <cfRule type="cellIs" dxfId="47" priority="22" operator="lessThan">
      <formula>0.05</formula>
    </cfRule>
    <cfRule type="cellIs" dxfId="46" priority="24" operator="lessThan">
      <formula>0.06</formula>
    </cfRule>
    <cfRule type="cellIs" dxfId="45" priority="25" operator="lessThan">
      <formula>0.06</formula>
    </cfRule>
  </conditionalFormatting>
  <conditionalFormatting sqref="I9">
    <cfRule type="cellIs" dxfId="44" priority="23" operator="lessThan">
      <formula>0.01</formula>
    </cfRule>
  </conditionalFormatting>
  <conditionalFormatting sqref="I10">
    <cfRule type="cellIs" dxfId="43" priority="21" operator="lessThan">
      <formula>0.15</formula>
    </cfRule>
  </conditionalFormatting>
  <conditionalFormatting sqref="I11">
    <cfRule type="cellIs" dxfId="42" priority="20" operator="lessThan">
      <formula>0.05</formula>
    </cfRule>
  </conditionalFormatting>
  <conditionalFormatting sqref="I12">
    <cfRule type="cellIs" dxfId="41" priority="19" operator="lessThan">
      <formula>0.01</formula>
    </cfRule>
  </conditionalFormatting>
  <conditionalFormatting sqref="I13">
    <cfRule type="cellIs" dxfId="40" priority="18" operator="lessThan">
      <formula>0.06</formula>
    </cfRule>
  </conditionalFormatting>
  <conditionalFormatting sqref="I14">
    <cfRule type="cellIs" dxfId="39" priority="17" operator="lessThan">
      <formula>0.04</formula>
    </cfRule>
  </conditionalFormatting>
  <conditionalFormatting sqref="I15">
    <cfRule type="cellIs" dxfId="38" priority="16" operator="lessThan">
      <formula>0.23</formula>
    </cfRule>
  </conditionalFormatting>
  <conditionalFormatting sqref="I16">
    <cfRule type="cellIs" dxfId="37" priority="15" operator="lessThan">
      <formula>0.27</formula>
    </cfRule>
  </conditionalFormatting>
  <conditionalFormatting sqref="I17">
    <cfRule type="cellIs" dxfId="36" priority="14" operator="lessThan">
      <formula>0.03</formula>
    </cfRule>
  </conditionalFormatting>
  <conditionalFormatting sqref="I18">
    <cfRule type="cellIs" dxfId="35" priority="13" operator="lessThan">
      <formula>0.09</formula>
    </cfRule>
  </conditionalFormatting>
  <conditionalFormatting sqref="I19">
    <cfRule type="cellIs" dxfId="34" priority="12" operator="lessThan">
      <formula>0.04</formula>
    </cfRule>
  </conditionalFormatting>
  <conditionalFormatting sqref="I20">
    <cfRule type="cellIs" dxfId="33" priority="11" operator="lessThan">
      <formula>0.05</formula>
    </cfRule>
  </conditionalFormatting>
  <conditionalFormatting sqref="I21">
    <cfRule type="cellIs" dxfId="32" priority="10" operator="lessThan">
      <formula>0.22</formula>
    </cfRule>
  </conditionalFormatting>
  <conditionalFormatting sqref="I22">
    <cfRule type="cellIs" dxfId="31" priority="9" operator="lessThan">
      <formula>0.03</formula>
    </cfRule>
  </conditionalFormatting>
  <conditionalFormatting sqref="I23">
    <cfRule type="cellIs" dxfId="30" priority="8" operator="lessThan">
      <formula>0.02</formula>
    </cfRule>
  </conditionalFormatting>
  <conditionalFormatting sqref="I24">
    <cfRule type="cellIs" dxfId="29" priority="7" operator="lessThan">
      <formula>0.05</formula>
    </cfRule>
  </conditionalFormatting>
  <conditionalFormatting sqref="I25">
    <cfRule type="cellIs" dxfId="28" priority="6" operator="lessThan">
      <formula>0.1</formula>
    </cfRule>
  </conditionalFormatting>
  <conditionalFormatting sqref="I26">
    <cfRule type="cellIs" dxfId="27" priority="5" operator="lessThan">
      <formula>0.02</formula>
    </cfRule>
  </conditionalFormatting>
  <conditionalFormatting sqref="I27">
    <cfRule type="cellIs" dxfId="26" priority="4" operator="lessThan">
      <formula>0.12</formula>
    </cfRule>
  </conditionalFormatting>
  <conditionalFormatting sqref="J33">
    <cfRule type="cellIs" dxfId="25" priority="1" operator="lessThan">
      <formula>0.4</formula>
    </cfRule>
  </conditionalFormatting>
  <pageMargins left="0.7" right="0.7" top="0.75" bottom="0.75" header="0.3" footer="0.3"/>
  <pageSetup orientation="portrait" verticalDpi="0"/>
  <ignoredErrors>
    <ignoredError sqref="E10 E13 E16 E21 E24 G10:H10 G13:H13 G16:H16 G21:H21 G24:H24" formula="1"/>
    <ignoredError sqref="I7:I9 I11:I12 I14:I15 I17:I20 I22:I23 I25:I28" unlockedFormula="1"/>
    <ignoredError sqref="I10 I13 I16 I21 I24" formula="1" unlockedFormula="1"/>
    <ignoredError sqref="J25 J27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abSelected="1" workbookViewId="0">
      <selection activeCell="L34" sqref="L34"/>
    </sheetView>
  </sheetViews>
  <sheetFormatPr baseColWidth="10" defaultRowHeight="14" x14ac:dyDescent="0"/>
  <cols>
    <col min="1" max="1" width="21.5" customWidth="1"/>
    <col min="2" max="2" width="23.1640625" customWidth="1"/>
    <col min="3" max="3" width="8.33203125" customWidth="1"/>
    <col min="4" max="4" width="8.83203125" customWidth="1"/>
    <col min="5" max="5" width="10.33203125" customWidth="1"/>
    <col min="6" max="6" width="9.33203125" customWidth="1"/>
    <col min="7" max="7" width="11" customWidth="1"/>
    <col min="8" max="8" width="11.6640625" customWidth="1"/>
    <col min="9" max="10" width="9" customWidth="1"/>
  </cols>
  <sheetData>
    <row r="2" spans="1:11" ht="61.5" customHeight="1"/>
    <row r="3" spans="1:11" ht="61.5" customHeight="1">
      <c r="B3" s="41" t="s">
        <v>66</v>
      </c>
      <c r="C3" s="41"/>
      <c r="D3" s="41"/>
      <c r="E3" s="41"/>
      <c r="F3" s="41"/>
      <c r="G3" s="41"/>
      <c r="H3" s="41"/>
      <c r="I3" s="41"/>
      <c r="J3" s="41"/>
    </row>
    <row r="4" spans="1:11" ht="39" customHeight="1">
      <c r="A4" s="34" t="s">
        <v>53</v>
      </c>
      <c r="B4" s="36" t="s">
        <v>54</v>
      </c>
      <c r="C4" s="36"/>
      <c r="D4" s="36"/>
      <c r="E4" s="36"/>
      <c r="F4" s="37"/>
      <c r="G4" s="37"/>
      <c r="H4" s="37"/>
      <c r="I4" s="37"/>
      <c r="J4" s="37"/>
    </row>
    <row r="5" spans="1:11">
      <c r="A5" s="38" t="s">
        <v>0</v>
      </c>
      <c r="B5" s="38" t="s">
        <v>1</v>
      </c>
      <c r="C5" s="38" t="s">
        <v>2</v>
      </c>
      <c r="D5" s="38"/>
      <c r="E5" s="38"/>
      <c r="F5" s="24"/>
      <c r="G5" s="23"/>
      <c r="H5" s="23"/>
      <c r="I5" s="23"/>
      <c r="J5" s="23"/>
      <c r="K5" s="22"/>
    </row>
    <row r="6" spans="1:11" ht="42">
      <c r="A6" s="38"/>
      <c r="B6" s="38"/>
      <c r="C6" s="2" t="s">
        <v>3</v>
      </c>
      <c r="D6" s="2" t="s">
        <v>4</v>
      </c>
      <c r="E6" s="2" t="s">
        <v>52</v>
      </c>
      <c r="F6" s="2" t="s">
        <v>51</v>
      </c>
      <c r="G6" s="2" t="s">
        <v>50</v>
      </c>
      <c r="H6" s="2" t="s">
        <v>5</v>
      </c>
      <c r="I6" s="2" t="s">
        <v>6</v>
      </c>
      <c r="J6" s="2" t="s">
        <v>7</v>
      </c>
    </row>
    <row r="7" spans="1:11" ht="15">
      <c r="A7" s="39" t="s">
        <v>8</v>
      </c>
      <c r="B7" s="3" t="s">
        <v>9</v>
      </c>
      <c r="C7" s="31">
        <v>0</v>
      </c>
      <c r="D7" s="32"/>
      <c r="E7" s="27">
        <f>C7+D7</f>
        <v>0</v>
      </c>
      <c r="F7" s="13">
        <v>36</v>
      </c>
      <c r="G7" s="13">
        <f>(C7*2)+D7</f>
        <v>0</v>
      </c>
      <c r="H7" s="28">
        <f>F7/$F$28</f>
        <v>0.09</v>
      </c>
      <c r="I7" s="15" t="e">
        <f>G7/$G$28</f>
        <v>#DIV/0!</v>
      </c>
      <c r="J7" s="13" t="s">
        <v>10</v>
      </c>
    </row>
    <row r="8" spans="1:11" ht="15">
      <c r="A8" s="39"/>
      <c r="B8" s="3" t="s">
        <v>11</v>
      </c>
      <c r="C8" s="33">
        <v>0</v>
      </c>
      <c r="D8" s="32"/>
      <c r="E8" s="27">
        <f t="shared" ref="E8:E12" si="0">C8+D8</f>
        <v>0</v>
      </c>
      <c r="F8" s="13">
        <v>24</v>
      </c>
      <c r="G8" s="13">
        <f>(C8*2)+D8</f>
        <v>0</v>
      </c>
      <c r="H8" s="28">
        <f t="shared" ref="H8:H26" si="1">F8/$F$28</f>
        <v>0.06</v>
      </c>
      <c r="I8" s="15" t="e">
        <f t="shared" ref="I8:I26" si="2">G8/$G$28</f>
        <v>#DIV/0!</v>
      </c>
      <c r="J8" s="13" t="s">
        <v>12</v>
      </c>
    </row>
    <row r="9" spans="1:11" ht="15">
      <c r="A9" s="39"/>
      <c r="B9" s="3" t="s">
        <v>13</v>
      </c>
      <c r="C9" s="33">
        <v>0</v>
      </c>
      <c r="D9" s="32"/>
      <c r="E9" s="27">
        <f t="shared" si="0"/>
        <v>0</v>
      </c>
      <c r="F9" s="13">
        <v>6</v>
      </c>
      <c r="G9" s="13">
        <f>(C9*2)+D9</f>
        <v>0</v>
      </c>
      <c r="H9" s="28">
        <f t="shared" si="1"/>
        <v>1.4999999999999999E-2</v>
      </c>
      <c r="I9" s="19" t="e">
        <f t="shared" si="2"/>
        <v>#DIV/0!</v>
      </c>
      <c r="J9" s="25" t="s">
        <v>14</v>
      </c>
    </row>
    <row r="10" spans="1:11">
      <c r="A10" s="39"/>
      <c r="B10" s="4" t="s">
        <v>15</v>
      </c>
      <c r="C10" s="10"/>
      <c r="D10" s="10"/>
      <c r="E10" s="26">
        <f>SUM(E7:E9)</f>
        <v>0</v>
      </c>
      <c r="F10" s="26">
        <f>SUM(F7:F9)</f>
        <v>66</v>
      </c>
      <c r="G10" s="26">
        <f>SUM(G7:G9)</f>
        <v>0</v>
      </c>
      <c r="H10" s="29">
        <f>SUM(H7:H9)</f>
        <v>0.16499999999999998</v>
      </c>
      <c r="I10" s="20" t="e">
        <f>I7+I8+I9</f>
        <v>#DIV/0!</v>
      </c>
      <c r="J10" s="26" t="s">
        <v>16</v>
      </c>
    </row>
    <row r="11" spans="1:11" ht="15">
      <c r="A11" s="39" t="s">
        <v>17</v>
      </c>
      <c r="B11" s="3" t="s">
        <v>18</v>
      </c>
      <c r="C11" s="31">
        <v>0</v>
      </c>
      <c r="D11" s="32"/>
      <c r="E11" s="27">
        <f t="shared" si="0"/>
        <v>0</v>
      </c>
      <c r="F11" s="13">
        <v>24</v>
      </c>
      <c r="G11" s="13">
        <f>(C11*2)+D11</f>
        <v>0</v>
      </c>
      <c r="H11" s="28">
        <f t="shared" si="1"/>
        <v>0.06</v>
      </c>
      <c r="I11" s="15" t="e">
        <f t="shared" si="2"/>
        <v>#DIV/0!</v>
      </c>
      <c r="J11" s="13" t="s">
        <v>12</v>
      </c>
    </row>
    <row r="12" spans="1:11" ht="15">
      <c r="A12" s="39"/>
      <c r="B12" s="3" t="s">
        <v>19</v>
      </c>
      <c r="C12" s="33">
        <v>0</v>
      </c>
      <c r="D12" s="32"/>
      <c r="E12" s="27">
        <f t="shared" si="0"/>
        <v>0</v>
      </c>
      <c r="F12" s="13">
        <v>6</v>
      </c>
      <c r="G12" s="13">
        <f>(C12*2)+D12</f>
        <v>0</v>
      </c>
      <c r="H12" s="28">
        <f t="shared" si="1"/>
        <v>1.4999999999999999E-2</v>
      </c>
      <c r="I12" s="15" t="e">
        <f t="shared" si="2"/>
        <v>#DIV/0!</v>
      </c>
      <c r="J12" s="13" t="s">
        <v>20</v>
      </c>
    </row>
    <row r="13" spans="1:11">
      <c r="A13" s="39"/>
      <c r="B13" s="4" t="s">
        <v>15</v>
      </c>
      <c r="C13" s="10"/>
      <c r="D13" s="10"/>
      <c r="E13" s="26">
        <f>SUM(E11:E12)</f>
        <v>0</v>
      </c>
      <c r="F13" s="26">
        <f>SUM(F11:F12)</f>
        <v>30</v>
      </c>
      <c r="G13" s="26">
        <f>SUM(G11:G12)</f>
        <v>0</v>
      </c>
      <c r="H13" s="29">
        <f>SUM(H11:H12)</f>
        <v>7.4999999999999997E-2</v>
      </c>
      <c r="I13" s="20" t="e">
        <f>SUM(I11:I12)</f>
        <v>#DIV/0!</v>
      </c>
      <c r="J13" s="30" t="s">
        <v>46</v>
      </c>
    </row>
    <row r="14" spans="1:11" ht="15">
      <c r="A14" s="40" t="s">
        <v>21</v>
      </c>
      <c r="B14" s="3" t="s">
        <v>22</v>
      </c>
      <c r="C14" s="31"/>
      <c r="D14" s="32">
        <v>0</v>
      </c>
      <c r="E14" s="27">
        <f t="shared" ref="E14:E26" si="3">C14+D14</f>
        <v>0</v>
      </c>
      <c r="F14" s="13">
        <v>20</v>
      </c>
      <c r="G14" s="13">
        <f>(C14*2)+D14</f>
        <v>0</v>
      </c>
      <c r="H14" s="28">
        <f t="shared" si="1"/>
        <v>0.05</v>
      </c>
      <c r="I14" s="15" t="e">
        <f t="shared" si="2"/>
        <v>#DIV/0!</v>
      </c>
      <c r="J14" s="13" t="s">
        <v>23</v>
      </c>
    </row>
    <row r="15" spans="1:11" ht="15">
      <c r="A15" s="40"/>
      <c r="B15" s="3" t="s">
        <v>24</v>
      </c>
      <c r="C15" s="33"/>
      <c r="D15" s="32">
        <v>0</v>
      </c>
      <c r="E15" s="27">
        <f t="shared" si="3"/>
        <v>0</v>
      </c>
      <c r="F15" s="13">
        <v>100</v>
      </c>
      <c r="G15" s="13">
        <f>(C15*2)+D15</f>
        <v>0</v>
      </c>
      <c r="H15" s="28">
        <f t="shared" si="1"/>
        <v>0.25</v>
      </c>
      <c r="I15" s="15" t="e">
        <f t="shared" si="2"/>
        <v>#DIV/0!</v>
      </c>
      <c r="J15" s="13" t="s">
        <v>25</v>
      </c>
    </row>
    <row r="16" spans="1:11">
      <c r="A16" s="40"/>
      <c r="B16" s="4" t="s">
        <v>15</v>
      </c>
      <c r="C16" s="10"/>
      <c r="D16" s="10"/>
      <c r="E16" s="26">
        <f>SUM(E14:E15)</f>
        <v>0</v>
      </c>
      <c r="F16" s="26">
        <f>SUM(F14:F15)</f>
        <v>120</v>
      </c>
      <c r="G16" s="26">
        <f>SUM(G14:G15)</f>
        <v>0</v>
      </c>
      <c r="H16" s="29">
        <f>SUM(H14:H15)</f>
        <v>0.3</v>
      </c>
      <c r="I16" s="20" t="e">
        <f>SUM(I14:I15)</f>
        <v>#DIV/0!</v>
      </c>
      <c r="J16" s="26" t="s">
        <v>26</v>
      </c>
    </row>
    <row r="17" spans="1:10" ht="15">
      <c r="A17" s="39" t="s">
        <v>27</v>
      </c>
      <c r="B17" s="3" t="s">
        <v>28</v>
      </c>
      <c r="C17" s="31"/>
      <c r="D17" s="32">
        <v>0</v>
      </c>
      <c r="E17" s="27">
        <f t="shared" si="3"/>
        <v>0</v>
      </c>
      <c r="F17" s="13">
        <v>16</v>
      </c>
      <c r="G17" s="13">
        <f t="shared" ref="G17:G20" si="4">(C17*2)+D17</f>
        <v>0</v>
      </c>
      <c r="H17" s="28">
        <f t="shared" si="1"/>
        <v>0.04</v>
      </c>
      <c r="I17" s="15" t="e">
        <f t="shared" si="2"/>
        <v>#DIV/0!</v>
      </c>
      <c r="J17" s="13" t="s">
        <v>29</v>
      </c>
    </row>
    <row r="18" spans="1:10" ht="15">
      <c r="A18" s="39"/>
      <c r="B18" s="3" t="s">
        <v>30</v>
      </c>
      <c r="C18" s="33">
        <v>0</v>
      </c>
      <c r="D18" s="32"/>
      <c r="E18" s="27">
        <f t="shared" si="3"/>
        <v>0</v>
      </c>
      <c r="F18" s="13">
        <v>40</v>
      </c>
      <c r="G18" s="13">
        <f t="shared" si="4"/>
        <v>0</v>
      </c>
      <c r="H18" s="28">
        <f t="shared" si="1"/>
        <v>0.1</v>
      </c>
      <c r="I18" s="15" t="e">
        <f t="shared" si="2"/>
        <v>#DIV/0!</v>
      </c>
      <c r="J18" s="13" t="s">
        <v>31</v>
      </c>
    </row>
    <row r="19" spans="1:10" ht="15">
      <c r="A19" s="39"/>
      <c r="B19" s="3" t="s">
        <v>32</v>
      </c>
      <c r="C19" s="31"/>
      <c r="D19" s="32">
        <v>0</v>
      </c>
      <c r="E19" s="27">
        <f t="shared" si="3"/>
        <v>0</v>
      </c>
      <c r="F19" s="13">
        <v>18</v>
      </c>
      <c r="G19" s="13">
        <f t="shared" si="4"/>
        <v>0</v>
      </c>
      <c r="H19" s="28">
        <f t="shared" si="1"/>
        <v>4.4999999999999998E-2</v>
      </c>
      <c r="I19" s="15" t="e">
        <f t="shared" si="2"/>
        <v>#DIV/0!</v>
      </c>
      <c r="J19" s="13" t="s">
        <v>33</v>
      </c>
    </row>
    <row r="20" spans="1:10" ht="15">
      <c r="A20" s="39"/>
      <c r="B20" s="3" t="s">
        <v>49</v>
      </c>
      <c r="C20" s="33"/>
      <c r="D20" s="32">
        <v>0</v>
      </c>
      <c r="E20" s="27">
        <f t="shared" si="3"/>
        <v>0</v>
      </c>
      <c r="F20" s="13">
        <v>24</v>
      </c>
      <c r="G20" s="13">
        <f t="shared" si="4"/>
        <v>0</v>
      </c>
      <c r="H20" s="28">
        <f t="shared" si="1"/>
        <v>0.06</v>
      </c>
      <c r="I20" s="15" t="e">
        <f t="shared" si="2"/>
        <v>#DIV/0!</v>
      </c>
      <c r="J20" s="13" t="s">
        <v>12</v>
      </c>
    </row>
    <row r="21" spans="1:10">
      <c r="A21" s="39"/>
      <c r="B21" s="4" t="s">
        <v>15</v>
      </c>
      <c r="C21" s="10"/>
      <c r="D21" s="10"/>
      <c r="E21" s="26">
        <f>SUM(E17:E20)</f>
        <v>0</v>
      </c>
      <c r="F21" s="26">
        <f>SUM(F17:F20)</f>
        <v>98</v>
      </c>
      <c r="G21" s="26">
        <f>SUM(G17:G20)</f>
        <v>0</v>
      </c>
      <c r="H21" s="29">
        <f>SUM(H17:H20)</f>
        <v>0.245</v>
      </c>
      <c r="I21" s="20" t="e">
        <f>SUM(I17:I20)</f>
        <v>#DIV/0!</v>
      </c>
      <c r="J21" s="26" t="s">
        <v>34</v>
      </c>
    </row>
    <row r="22" spans="1:10" ht="15">
      <c r="A22" s="39" t="s">
        <v>35</v>
      </c>
      <c r="B22" s="3" t="s">
        <v>36</v>
      </c>
      <c r="C22" s="31">
        <v>0</v>
      </c>
      <c r="D22" s="32">
        <v>0</v>
      </c>
      <c r="E22" s="27">
        <f t="shared" si="3"/>
        <v>0</v>
      </c>
      <c r="F22" s="13">
        <v>16</v>
      </c>
      <c r="G22" s="13">
        <f t="shared" ref="G22:G23" si="5">(C22*2)+D22</f>
        <v>0</v>
      </c>
      <c r="H22" s="28">
        <f t="shared" si="1"/>
        <v>0.04</v>
      </c>
      <c r="I22" s="15" t="e">
        <f t="shared" si="2"/>
        <v>#DIV/0!</v>
      </c>
      <c r="J22" s="13" t="s">
        <v>29</v>
      </c>
    </row>
    <row r="23" spans="1:10" ht="15">
      <c r="A23" s="39"/>
      <c r="B23" s="3" t="s">
        <v>37</v>
      </c>
      <c r="C23" s="33">
        <v>0</v>
      </c>
      <c r="D23" s="32"/>
      <c r="E23" s="27">
        <f t="shared" si="3"/>
        <v>0</v>
      </c>
      <c r="F23" s="13">
        <v>10</v>
      </c>
      <c r="G23" s="13">
        <f t="shared" si="5"/>
        <v>0</v>
      </c>
      <c r="H23" s="28">
        <f t="shared" si="1"/>
        <v>2.5000000000000001E-2</v>
      </c>
      <c r="I23" s="15" t="e">
        <f t="shared" si="2"/>
        <v>#DIV/0!</v>
      </c>
      <c r="J23" s="13" t="s">
        <v>38</v>
      </c>
    </row>
    <row r="24" spans="1:10">
      <c r="A24" s="39"/>
      <c r="B24" s="4" t="s">
        <v>15</v>
      </c>
      <c r="C24" s="10"/>
      <c r="D24" s="10"/>
      <c r="E24" s="26">
        <f>SUM(E22:E23)</f>
        <v>0</v>
      </c>
      <c r="F24" s="26">
        <f>SUM(F22:F23)</f>
        <v>26</v>
      </c>
      <c r="G24" s="26">
        <f>SUM(G22:G23)</f>
        <v>0</v>
      </c>
      <c r="H24" s="29">
        <f>SUM(H22:H23)</f>
        <v>6.5000000000000002E-2</v>
      </c>
      <c r="I24" s="20" t="e">
        <f>SUM(I22:I23)</f>
        <v>#DIV/0!</v>
      </c>
      <c r="J24" s="30" t="s">
        <v>47</v>
      </c>
    </row>
    <row r="25" spans="1:10" ht="15">
      <c r="A25" s="39" t="s">
        <v>39</v>
      </c>
      <c r="B25" s="3" t="s">
        <v>40</v>
      </c>
      <c r="C25" s="31">
        <v>0</v>
      </c>
      <c r="D25" s="32"/>
      <c r="E25" s="27">
        <f t="shared" si="3"/>
        <v>0</v>
      </c>
      <c r="F25" s="13">
        <v>48</v>
      </c>
      <c r="G25" s="13">
        <f t="shared" ref="G25:G26" si="6">(C25*2)+D25</f>
        <v>0</v>
      </c>
      <c r="H25" s="28">
        <f t="shared" si="1"/>
        <v>0.12</v>
      </c>
      <c r="I25" s="15" t="e">
        <f t="shared" si="2"/>
        <v>#DIV/0!</v>
      </c>
      <c r="J25" s="13" t="s">
        <v>41</v>
      </c>
    </row>
    <row r="26" spans="1:10" ht="15">
      <c r="A26" s="39"/>
      <c r="B26" s="3" t="s">
        <v>42</v>
      </c>
      <c r="C26" s="33">
        <v>0</v>
      </c>
      <c r="D26" s="32"/>
      <c r="E26" s="27">
        <f t="shared" si="3"/>
        <v>0</v>
      </c>
      <c r="F26" s="13">
        <v>12</v>
      </c>
      <c r="G26" s="13">
        <f t="shared" si="6"/>
        <v>0</v>
      </c>
      <c r="H26" s="28">
        <f t="shared" si="1"/>
        <v>0.03</v>
      </c>
      <c r="I26" s="15" t="e">
        <f t="shared" si="2"/>
        <v>#DIV/0!</v>
      </c>
      <c r="J26" s="13" t="s">
        <v>43</v>
      </c>
    </row>
    <row r="27" spans="1:10">
      <c r="A27" s="39"/>
      <c r="B27" s="4" t="s">
        <v>15</v>
      </c>
      <c r="C27" s="10"/>
      <c r="D27" s="10"/>
      <c r="E27" s="26">
        <f>SUM(E25:E26)</f>
        <v>0</v>
      </c>
      <c r="F27" s="26">
        <f>SUM(F25:F26)</f>
        <v>60</v>
      </c>
      <c r="G27" s="26">
        <f>SUM(G25:G26)</f>
        <v>0</v>
      </c>
      <c r="H27" s="29">
        <f>SUM(H25:H26)</f>
        <v>0.15</v>
      </c>
      <c r="I27" s="20" t="e">
        <f>SUM(I25:I26)</f>
        <v>#DIV/0!</v>
      </c>
      <c r="J27" s="30" t="s">
        <v>48</v>
      </c>
    </row>
    <row r="28" spans="1:10" ht="18">
      <c r="A28" s="1"/>
      <c r="B28" s="5" t="s">
        <v>44</v>
      </c>
      <c r="C28" s="9">
        <f>SUM(C7:C27)</f>
        <v>0</v>
      </c>
      <c r="D28" s="18">
        <f>SUM(D7:D27)</f>
        <v>0</v>
      </c>
      <c r="E28" s="12">
        <f>SUM(E10+E13+E16+E21+E24+E27)*16</f>
        <v>0</v>
      </c>
      <c r="F28" s="27">
        <f>SUM(F27,F24,F21,F16,F13,F10)</f>
        <v>400</v>
      </c>
      <c r="G28" s="27">
        <f>SUM(G27,G24,G21,G16,G13,G10)</f>
        <v>0</v>
      </c>
      <c r="H28" s="14">
        <f>H10+H13+H16+H21+H24+H27</f>
        <v>1</v>
      </c>
      <c r="I28" s="16" t="e">
        <f>SUM(I10+I13+I16+I21+I24+I27)</f>
        <v>#DIV/0!</v>
      </c>
      <c r="J28" s="14">
        <v>1</v>
      </c>
    </row>
    <row r="29" spans="1:10">
      <c r="E29" s="17"/>
    </row>
    <row r="30" spans="1:10">
      <c r="A30" s="6" t="s">
        <v>55</v>
      </c>
      <c r="B30" t="s">
        <v>56</v>
      </c>
    </row>
    <row r="31" spans="1:10">
      <c r="A31" s="6" t="s">
        <v>57</v>
      </c>
      <c r="B31" t="s">
        <v>58</v>
      </c>
    </row>
    <row r="32" spans="1:10">
      <c r="A32" s="7" t="s">
        <v>45</v>
      </c>
      <c r="B32" s="7" t="s">
        <v>63</v>
      </c>
      <c r="I32">
        <f>C28*2</f>
        <v>0</v>
      </c>
      <c r="J32" s="11" t="e">
        <f>I32/G28</f>
        <v>#DIV/0!</v>
      </c>
    </row>
    <row r="33" spans="1:10">
      <c r="A33" s="7" t="s">
        <v>45</v>
      </c>
      <c r="B33" s="7" t="s">
        <v>64</v>
      </c>
      <c r="I33" s="17">
        <f>D28</f>
        <v>0</v>
      </c>
      <c r="J33" s="11" t="e">
        <f>I33/G28</f>
        <v>#DIV/0!</v>
      </c>
    </row>
    <row r="34" spans="1:10">
      <c r="A34" s="8" t="s">
        <v>59</v>
      </c>
      <c r="B34" t="s">
        <v>60</v>
      </c>
      <c r="J34" s="21"/>
    </row>
    <row r="35" spans="1:10" ht="28.5" customHeight="1">
      <c r="A35" s="8" t="s">
        <v>61</v>
      </c>
      <c r="B35" s="35" t="s">
        <v>62</v>
      </c>
      <c r="C35" s="35"/>
      <c r="D35" s="35"/>
      <c r="E35" s="35"/>
      <c r="F35" s="35"/>
      <c r="G35" s="35"/>
      <c r="H35" s="35"/>
      <c r="I35" s="35"/>
      <c r="J35" s="35"/>
    </row>
  </sheetData>
  <mergeCells count="12">
    <mergeCell ref="B35:J35"/>
    <mergeCell ref="A11:A13"/>
    <mergeCell ref="A14:A16"/>
    <mergeCell ref="A17:A21"/>
    <mergeCell ref="A22:A24"/>
    <mergeCell ref="A25:A27"/>
    <mergeCell ref="A7:A10"/>
    <mergeCell ref="B3:J3"/>
    <mergeCell ref="B4:J4"/>
    <mergeCell ref="A5:A6"/>
    <mergeCell ref="B5:B6"/>
    <mergeCell ref="C5:E5"/>
  </mergeCells>
  <conditionalFormatting sqref="G28">
    <cfRule type="cellIs" dxfId="24" priority="25" operator="lessThan">
      <formula>400</formula>
    </cfRule>
  </conditionalFormatting>
  <conditionalFormatting sqref="I7">
    <cfRule type="cellIs" dxfId="23" priority="24" operator="lessThan">
      <formula>0.09</formula>
    </cfRule>
  </conditionalFormatting>
  <conditionalFormatting sqref="I8">
    <cfRule type="cellIs" dxfId="22" priority="20" operator="lessThan">
      <formula>0.05</formula>
    </cfRule>
    <cfRule type="cellIs" dxfId="21" priority="22" operator="lessThan">
      <formula>0.06</formula>
    </cfRule>
    <cfRule type="cellIs" dxfId="20" priority="23" operator="lessThan">
      <formula>0.06</formula>
    </cfRule>
  </conditionalFormatting>
  <conditionalFormatting sqref="I9">
    <cfRule type="cellIs" dxfId="19" priority="21" operator="lessThan">
      <formula>0.01</formula>
    </cfRule>
  </conditionalFormatting>
  <conditionalFormatting sqref="I10">
    <cfRule type="cellIs" dxfId="18" priority="19" operator="lessThan">
      <formula>0.15</formula>
    </cfRule>
  </conditionalFormatting>
  <conditionalFormatting sqref="I11">
    <cfRule type="cellIs" dxfId="17" priority="18" operator="lessThan">
      <formula>0.05</formula>
    </cfRule>
  </conditionalFormatting>
  <conditionalFormatting sqref="I12">
    <cfRule type="cellIs" dxfId="16" priority="17" operator="lessThan">
      <formula>0.01</formula>
    </cfRule>
  </conditionalFormatting>
  <conditionalFormatting sqref="I13">
    <cfRule type="cellIs" dxfId="15" priority="16" operator="lessThan">
      <formula>0.06</formula>
    </cfRule>
  </conditionalFormatting>
  <conditionalFormatting sqref="I14">
    <cfRule type="cellIs" dxfId="14" priority="15" operator="lessThan">
      <formula>0.04</formula>
    </cfRule>
  </conditionalFormatting>
  <conditionalFormatting sqref="I15">
    <cfRule type="cellIs" dxfId="13" priority="14" operator="lessThan">
      <formula>0.23</formula>
    </cfRule>
  </conditionalFormatting>
  <conditionalFormatting sqref="I16">
    <cfRule type="cellIs" dxfId="12" priority="13" operator="lessThan">
      <formula>0.27</formula>
    </cfRule>
  </conditionalFormatting>
  <conditionalFormatting sqref="I17">
    <cfRule type="cellIs" dxfId="11" priority="12" operator="lessThan">
      <formula>0.03</formula>
    </cfRule>
  </conditionalFormatting>
  <conditionalFormatting sqref="I18">
    <cfRule type="cellIs" dxfId="10" priority="11" operator="lessThan">
      <formula>0.09</formula>
    </cfRule>
  </conditionalFormatting>
  <conditionalFormatting sqref="I19">
    <cfRule type="cellIs" dxfId="9" priority="10" operator="lessThan">
      <formula>0.04</formula>
    </cfRule>
  </conditionalFormatting>
  <conditionalFormatting sqref="I20">
    <cfRule type="cellIs" dxfId="8" priority="9" operator="lessThan">
      <formula>0.05</formula>
    </cfRule>
  </conditionalFormatting>
  <conditionalFormatting sqref="I21">
    <cfRule type="cellIs" dxfId="7" priority="8" operator="lessThan">
      <formula>0.22</formula>
    </cfRule>
  </conditionalFormatting>
  <conditionalFormatting sqref="I22">
    <cfRule type="cellIs" dxfId="6" priority="7" operator="lessThan">
      <formula>0.03</formula>
    </cfRule>
  </conditionalFormatting>
  <conditionalFormatting sqref="I23">
    <cfRule type="cellIs" dxfId="5" priority="6" operator="lessThan">
      <formula>0.02</formula>
    </cfRule>
  </conditionalFormatting>
  <conditionalFormatting sqref="I24">
    <cfRule type="cellIs" dxfId="4" priority="5" operator="lessThan">
      <formula>0.05</formula>
    </cfRule>
  </conditionalFormatting>
  <conditionalFormatting sqref="I25">
    <cfRule type="cellIs" dxfId="3" priority="4" operator="lessThan">
      <formula>0.1</formula>
    </cfRule>
  </conditionalFormatting>
  <conditionalFormatting sqref="I26">
    <cfRule type="cellIs" dxfId="2" priority="3" operator="lessThan">
      <formula>0.02</formula>
    </cfRule>
  </conditionalFormatting>
  <conditionalFormatting sqref="I27">
    <cfRule type="cellIs" dxfId="1" priority="2" operator="lessThan">
      <formula>0.12</formula>
    </cfRule>
  </conditionalFormatting>
  <conditionalFormatting sqref="J33">
    <cfRule type="cellIs" dxfId="0" priority="1" operator="lessThan">
      <formula>0.4</formula>
    </cfRule>
  </conditionalFormatting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ANPADEH 2024</vt:lpstr>
      <vt:lpstr>ANPADEH 2024 vacio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2023-11-30T05:02:27Z</dcterms:modified>
</cp:coreProperties>
</file>